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Cannon" sheetId="1" r:id="rId1"/>
  </sheets>
  <definedNames>
    <definedName name="_xlnm.Print_Area" localSheetId="0">'Cannon'!$A$1:$I$40</definedName>
    <definedName name="_xlnm.Print_Titles" localSheetId="0">'Cannon'!$A:$D</definedName>
  </definedNames>
  <calcPr fullCalcOnLoad="1"/>
</workbook>
</file>

<file path=xl/sharedStrings.xml><?xml version="1.0" encoding="utf-8"?>
<sst xmlns="http://schemas.openxmlformats.org/spreadsheetml/2006/main" count="37" uniqueCount="34">
  <si>
    <t>Beg Bal</t>
  </si>
  <si>
    <t>Expenditures</t>
  </si>
  <si>
    <t>Total</t>
  </si>
  <si>
    <t>Cannon</t>
  </si>
  <si>
    <t>Ski School</t>
  </si>
  <si>
    <t>Capital</t>
  </si>
  <si>
    <t>Operations</t>
  </si>
  <si>
    <t>Revenues</t>
  </si>
  <si>
    <t>STATE OF NEW HAMPSHIRE</t>
  </si>
  <si>
    <t>FISCAL YEAR 2010</t>
  </si>
  <si>
    <t>Description</t>
  </si>
  <si>
    <t>Donations</t>
  </si>
  <si>
    <t>Other</t>
  </si>
  <si>
    <t>Total Revenue</t>
  </si>
  <si>
    <t>Additions</t>
  </si>
  <si>
    <t>Total Additions</t>
  </si>
  <si>
    <t>Salary and Benefits</t>
  </si>
  <si>
    <t>Total Expenditures</t>
  </si>
  <si>
    <t>Decreases</t>
  </si>
  <si>
    <t>Addl Fringe Benefits</t>
  </si>
  <si>
    <t>OIT</t>
  </si>
  <si>
    <t>Encumbrances</t>
  </si>
  <si>
    <t>Total Decreases</t>
  </si>
  <si>
    <t>Utilities</t>
  </si>
  <si>
    <t>Debt Service / Land Acquisition</t>
  </si>
  <si>
    <t>Workers Comp/Unemp</t>
  </si>
  <si>
    <t>Net Change in Fund Balance</t>
  </si>
  <si>
    <t>Concession End of Year Trsf</t>
  </si>
  <si>
    <t>Various</t>
  </si>
  <si>
    <t>General Fund Share</t>
  </si>
  <si>
    <t>Hampton Transfers</t>
  </si>
  <si>
    <t>Stock in Trade</t>
  </si>
  <si>
    <t>End Bal</t>
  </si>
  <si>
    <t>DRED - CANNON SUMMARY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</si>
</sst>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25" xfId="0" applyFill="1" applyBorder="1" applyAlignment="1">
      <alignment/>
    </xf>
    <xf numFmtId="0" fontId="0" fillId="20" borderId="18" xfId="0" applyFill="1" applyBorder="1" applyAlignment="1">
      <alignment/>
    </xf>
    <xf numFmtId="0" fontId="0" fillId="20" borderId="19" xfId="0" applyFill="1" applyBorder="1" applyAlignment="1">
      <alignment/>
    </xf>
    <xf numFmtId="0" fontId="2" fillId="20" borderId="18" xfId="0" applyFont="1" applyFill="1" applyBorder="1" applyAlignment="1">
      <alignment/>
    </xf>
    <xf numFmtId="0" fontId="5" fillId="20" borderId="20" xfId="0" applyFont="1" applyFill="1" applyBorder="1" applyAlignment="1">
      <alignment/>
    </xf>
    <xf numFmtId="0" fontId="5" fillId="20" borderId="18" xfId="0" applyFont="1" applyFill="1" applyBorder="1" applyAlignment="1">
      <alignment/>
    </xf>
    <xf numFmtId="0" fontId="5" fillId="20" borderId="19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0" fontId="5" fillId="20" borderId="12" xfId="0" applyFont="1" applyFill="1" applyBorder="1" applyAlignment="1">
      <alignment/>
    </xf>
    <xf numFmtId="0" fontId="5" fillId="20" borderId="13" xfId="0" applyFont="1" applyFill="1" applyBorder="1" applyAlignment="1">
      <alignment/>
    </xf>
    <xf numFmtId="0" fontId="5" fillId="20" borderId="14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65" fontId="0" fillId="0" borderId="31" xfId="42" applyNumberFormat="1" applyFill="1" applyBorder="1" applyAlignment="1">
      <alignment/>
    </xf>
    <xf numFmtId="165" fontId="0" fillId="0" borderId="32" xfId="42" applyNumberFormat="1" applyFill="1" applyBorder="1" applyAlignment="1">
      <alignment/>
    </xf>
    <xf numFmtId="165" fontId="2" fillId="0" borderId="31" xfId="42" applyNumberFormat="1" applyFont="1" applyFill="1" applyBorder="1" applyAlignment="1">
      <alignment/>
    </xf>
    <xf numFmtId="165" fontId="2" fillId="0" borderId="32" xfId="42" applyNumberFormat="1" applyFont="1" applyFill="1" applyBorder="1" applyAlignment="1">
      <alignment/>
    </xf>
    <xf numFmtId="165" fontId="2" fillId="0" borderId="29" xfId="42" applyNumberFormat="1" applyFont="1" applyFill="1" applyBorder="1" applyAlignment="1">
      <alignment/>
    </xf>
    <xf numFmtId="165" fontId="2" fillId="0" borderId="30" xfId="42" applyNumberFormat="1" applyFont="1" applyFill="1" applyBorder="1" applyAlignment="1">
      <alignment/>
    </xf>
    <xf numFmtId="165" fontId="2" fillId="0" borderId="14" xfId="42" applyNumberFormat="1" applyFont="1" applyBorder="1" applyAlignment="1">
      <alignment/>
    </xf>
    <xf numFmtId="165" fontId="2" fillId="0" borderId="33" xfId="42" applyNumberFormat="1" applyFont="1" applyFill="1" applyBorder="1" applyAlignment="1">
      <alignment/>
    </xf>
    <xf numFmtId="165" fontId="2" fillId="0" borderId="34" xfId="42" applyNumberFormat="1" applyFont="1" applyFill="1" applyBorder="1" applyAlignment="1">
      <alignment/>
    </xf>
    <xf numFmtId="165" fontId="2" fillId="0" borderId="11" xfId="42" applyNumberFormat="1" applyFont="1" applyBorder="1" applyAlignment="1">
      <alignment/>
    </xf>
    <xf numFmtId="165" fontId="2" fillId="0" borderId="35" xfId="42" applyNumberFormat="1" applyFont="1" applyFill="1" applyBorder="1" applyAlignment="1">
      <alignment/>
    </xf>
    <xf numFmtId="165" fontId="2" fillId="0" borderId="36" xfId="42" applyNumberFormat="1" applyFont="1" applyFill="1" applyBorder="1" applyAlignment="1">
      <alignment/>
    </xf>
    <xf numFmtId="165" fontId="2" fillId="24" borderId="37" xfId="42" applyNumberFormat="1" applyFont="1" applyFill="1" applyBorder="1" applyAlignment="1">
      <alignment/>
    </xf>
    <xf numFmtId="165" fontId="2" fillId="0" borderId="38" xfId="42" applyNumberFormat="1" applyFont="1" applyFill="1" applyBorder="1" applyAlignment="1">
      <alignment/>
    </xf>
    <xf numFmtId="165" fontId="2" fillId="0" borderId="39" xfId="42" applyNumberFormat="1" applyFont="1" applyFill="1" applyBorder="1" applyAlignment="1">
      <alignment/>
    </xf>
    <xf numFmtId="0" fontId="2" fillId="20" borderId="40" xfId="0" applyFont="1" applyFill="1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165" fontId="2" fillId="20" borderId="11" xfId="42" applyNumberFormat="1" applyFont="1" applyFill="1" applyBorder="1" applyAlignment="1">
      <alignment/>
    </xf>
    <xf numFmtId="165" fontId="2" fillId="20" borderId="42" xfId="42" applyNumberFormat="1" applyFont="1" applyFill="1" applyBorder="1" applyAlignment="1">
      <alignment/>
    </xf>
    <xf numFmtId="165" fontId="2" fillId="20" borderId="14" xfId="42" applyNumberFormat="1" applyFont="1" applyFill="1" applyBorder="1" applyAlignment="1">
      <alignment/>
    </xf>
    <xf numFmtId="0" fontId="23" fillId="0" borderId="15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2" xfId="0" applyFont="1" applyBorder="1" applyAlignment="1">
      <alignment/>
    </xf>
    <xf numFmtId="165" fontId="0" fillId="0" borderId="43" xfId="42" applyNumberFormat="1" applyFont="1" applyFill="1" applyBorder="1" applyAlignment="1">
      <alignment/>
    </xf>
    <xf numFmtId="43" fontId="0" fillId="0" borderId="16" xfId="42" applyBorder="1" applyAlignment="1">
      <alignment/>
    </xf>
    <xf numFmtId="43" fontId="0" fillId="0" borderId="0" xfId="42" applyAlignment="1">
      <alignment/>
    </xf>
    <xf numFmtId="43" fontId="0" fillId="0" borderId="0" xfId="42" applyBorder="1" applyAlignment="1">
      <alignment/>
    </xf>
    <xf numFmtId="165" fontId="0" fillId="0" borderId="38" xfId="42" applyNumberFormat="1" applyFont="1" applyFill="1" applyBorder="1" applyAlignment="1">
      <alignment/>
    </xf>
    <xf numFmtId="165" fontId="0" fillId="0" borderId="44" xfId="42" applyNumberFormat="1" applyFont="1" applyFill="1" applyBorder="1" applyAlignment="1">
      <alignment/>
    </xf>
    <xf numFmtId="165" fontId="0" fillId="0" borderId="19" xfId="42" applyNumberFormat="1" applyFont="1" applyBorder="1" applyAlignment="1">
      <alignment/>
    </xf>
    <xf numFmtId="165" fontId="0" fillId="0" borderId="36" xfId="42" applyNumberFormat="1" applyFont="1" applyFill="1" applyBorder="1" applyAlignment="1">
      <alignment/>
    </xf>
    <xf numFmtId="165" fontId="0" fillId="0" borderId="11" xfId="42" applyNumberFormat="1" applyFont="1" applyBorder="1" applyAlignment="1">
      <alignment/>
    </xf>
    <xf numFmtId="165" fontId="0" fillId="0" borderId="45" xfId="42" applyNumberFormat="1" applyFont="1" applyFill="1" applyBorder="1" applyAlignment="1">
      <alignment/>
    </xf>
    <xf numFmtId="165" fontId="0" fillId="0" borderId="46" xfId="42" applyNumberFormat="1" applyFont="1" applyFill="1" applyBorder="1" applyAlignment="1">
      <alignment/>
    </xf>
    <xf numFmtId="165" fontId="0" fillId="0" borderId="23" xfId="42" applyNumberFormat="1" applyFont="1" applyBorder="1" applyAlignment="1">
      <alignment/>
    </xf>
    <xf numFmtId="165" fontId="0" fillId="0" borderId="31" xfId="42" applyNumberFormat="1" applyFont="1" applyFill="1" applyBorder="1" applyAlignment="1">
      <alignment/>
    </xf>
    <xf numFmtId="165" fontId="0" fillId="0" borderId="32" xfId="42" applyNumberFormat="1" applyFont="1" applyFill="1" applyBorder="1" applyAlignment="1">
      <alignment/>
    </xf>
    <xf numFmtId="165" fontId="0" fillId="0" borderId="26" xfId="42" applyNumberFormat="1" applyFont="1" applyBorder="1" applyAlignment="1">
      <alignment/>
    </xf>
    <xf numFmtId="165" fontId="0" fillId="0" borderId="29" xfId="42" applyNumberFormat="1" applyFont="1" applyFill="1" applyBorder="1" applyAlignment="1">
      <alignment/>
    </xf>
    <xf numFmtId="165" fontId="0" fillId="0" borderId="30" xfId="42" applyNumberFormat="1" applyFont="1" applyFill="1" applyBorder="1" applyAlignment="1">
      <alignment/>
    </xf>
    <xf numFmtId="165" fontId="0" fillId="0" borderId="14" xfId="42" applyNumberFormat="1" applyFont="1" applyBorder="1" applyAlignment="1">
      <alignment/>
    </xf>
    <xf numFmtId="165" fontId="0" fillId="0" borderId="27" xfId="42" applyNumberFormat="1" applyFont="1" applyFill="1" applyBorder="1" applyAlignment="1">
      <alignment/>
    </xf>
    <xf numFmtId="165" fontId="0" fillId="0" borderId="28" xfId="42" applyNumberFormat="1" applyFont="1" applyFill="1" applyBorder="1" applyAlignment="1">
      <alignment/>
    </xf>
    <xf numFmtId="165" fontId="0" fillId="0" borderId="17" xfId="42" applyNumberFormat="1" applyFont="1" applyBorder="1" applyAlignment="1">
      <alignment/>
    </xf>
    <xf numFmtId="165" fontId="2" fillId="24" borderId="19" xfId="42" applyNumberFormat="1" applyFont="1" applyFill="1" applyBorder="1" applyAlignment="1">
      <alignment/>
    </xf>
    <xf numFmtId="0" fontId="23" fillId="20" borderId="38" xfId="0" applyFont="1" applyFill="1" applyBorder="1" applyAlignment="1">
      <alignment horizontal="center"/>
    </xf>
    <xf numFmtId="0" fontId="23" fillId="20" borderId="44" xfId="0" applyFont="1" applyFill="1" applyBorder="1" applyAlignment="1">
      <alignment horizontal="center"/>
    </xf>
    <xf numFmtId="0" fontId="23" fillId="20" borderId="47" xfId="0" applyFont="1" applyFill="1" applyBorder="1" applyAlignment="1">
      <alignment horizontal="center"/>
    </xf>
    <xf numFmtId="165" fontId="2" fillId="20" borderId="47" xfId="42" applyNumberFormat="1" applyFont="1" applyFill="1" applyBorder="1" applyAlignment="1">
      <alignment/>
    </xf>
    <xf numFmtId="165" fontId="2" fillId="20" borderId="48" xfId="42" applyNumberFormat="1" applyFont="1" applyFill="1" applyBorder="1" applyAlignment="1">
      <alignment/>
    </xf>
    <xf numFmtId="165" fontId="2" fillId="20" borderId="49" xfId="42" applyNumberFormat="1" applyFont="1" applyFill="1" applyBorder="1" applyAlignment="1">
      <alignment/>
    </xf>
    <xf numFmtId="165" fontId="2" fillId="20" borderId="41" xfId="42" applyNumberFormat="1" applyFont="1" applyFill="1" applyBorder="1" applyAlignment="1">
      <alignment/>
    </xf>
    <xf numFmtId="165" fontId="2" fillId="20" borderId="40" xfId="42" applyNumberFormat="1" applyFont="1" applyFill="1" applyBorder="1" applyAlignment="1">
      <alignment/>
    </xf>
    <xf numFmtId="165" fontId="2" fillId="0" borderId="43" xfId="42" applyNumberFormat="1" applyFont="1" applyFill="1" applyBorder="1" applyAlignment="1">
      <alignment/>
    </xf>
    <xf numFmtId="165" fontId="2" fillId="0" borderId="45" xfId="42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2" fillId="0" borderId="26" xfId="42" applyNumberFormat="1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165" fontId="0" fillId="0" borderId="37" xfId="42" applyNumberFormat="1" applyFont="1" applyBorder="1" applyAlignment="1">
      <alignment/>
    </xf>
    <xf numFmtId="165" fontId="0" fillId="0" borderId="52" xfId="42" applyNumberFormat="1" applyFont="1" applyBorder="1" applyAlignment="1">
      <alignment/>
    </xf>
    <xf numFmtId="165" fontId="0" fillId="0" borderId="53" xfId="42" applyNumberFormat="1" applyFont="1" applyBorder="1" applyAlignment="1">
      <alignment/>
    </xf>
    <xf numFmtId="165" fontId="0" fillId="0" borderId="54" xfId="42" applyNumberFormat="1" applyFont="1" applyBorder="1" applyAlignment="1">
      <alignment/>
    </xf>
    <xf numFmtId="165" fontId="2" fillId="0" borderId="54" xfId="42" applyNumberFormat="1" applyFont="1" applyBorder="1" applyAlignment="1">
      <alignment/>
    </xf>
    <xf numFmtId="165" fontId="0" fillId="0" borderId="51" xfId="42" applyNumberFormat="1" applyFont="1" applyBorder="1" applyAlignment="1">
      <alignment/>
    </xf>
    <xf numFmtId="165" fontId="0" fillId="0" borderId="50" xfId="42" applyNumberFormat="1" applyFont="1" applyBorder="1" applyAlignment="1">
      <alignment/>
    </xf>
    <xf numFmtId="165" fontId="2" fillId="0" borderId="51" xfId="42" applyNumberFormat="1" applyFont="1" applyBorder="1" applyAlignment="1">
      <alignment/>
    </xf>
    <xf numFmtId="165" fontId="0" fillId="0" borderId="54" xfId="42" applyNumberFormat="1" applyFont="1" applyFill="1" applyBorder="1" applyAlignment="1">
      <alignment/>
    </xf>
    <xf numFmtId="165" fontId="2" fillId="0" borderId="52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2" width="4.421875" style="0" customWidth="1"/>
    <col min="3" max="3" width="5.421875" style="0" customWidth="1"/>
    <col min="4" max="4" width="28.7109375" style="0" customWidth="1"/>
    <col min="5" max="5" width="12.28125" style="0" bestFit="1" customWidth="1"/>
    <col min="6" max="6" width="12.140625" style="0" bestFit="1" customWidth="1"/>
    <col min="7" max="7" width="13.8515625" style="0" customWidth="1"/>
    <col min="8" max="8" width="11.421875" style="0" bestFit="1" customWidth="1"/>
    <col min="9" max="9" width="12.140625" style="0" customWidth="1"/>
  </cols>
  <sheetData>
    <row r="1" spans="1:10" ht="20.25">
      <c r="A1" s="69" t="s">
        <v>8</v>
      </c>
      <c r="B1" s="29"/>
      <c r="C1" s="8"/>
      <c r="D1" s="9"/>
      <c r="E1" s="73"/>
      <c r="F1" s="73"/>
      <c r="G1" s="73"/>
      <c r="H1" s="73"/>
      <c r="I1" s="73"/>
      <c r="J1" s="74"/>
    </row>
    <row r="2" spans="1:10" ht="20.25">
      <c r="A2" s="70" t="s">
        <v>33</v>
      </c>
      <c r="B2" s="13"/>
      <c r="C2" s="2"/>
      <c r="D2" s="3"/>
      <c r="E2" s="75"/>
      <c r="F2" s="75"/>
      <c r="G2" s="75"/>
      <c r="H2" s="75"/>
      <c r="I2" s="75"/>
      <c r="J2" s="74"/>
    </row>
    <row r="3" spans="1:10" ht="21" thickBot="1">
      <c r="A3" s="71" t="s">
        <v>9</v>
      </c>
      <c r="B3" s="11"/>
      <c r="C3" s="5"/>
      <c r="D3" s="6"/>
      <c r="E3" s="75"/>
      <c r="F3" s="75"/>
      <c r="G3" s="75"/>
      <c r="H3" s="75"/>
      <c r="I3" s="75"/>
      <c r="J3" s="74"/>
    </row>
    <row r="4" spans="1:10" ht="13.5" thickBot="1">
      <c r="A4" s="1"/>
      <c r="B4" s="2"/>
      <c r="C4" s="2"/>
      <c r="D4" s="2"/>
      <c r="E4" s="75"/>
      <c r="F4" s="75"/>
      <c r="G4" s="75"/>
      <c r="H4" s="75"/>
      <c r="I4" s="75"/>
      <c r="J4" s="74"/>
    </row>
    <row r="5" spans="1:9" ht="21" thickBot="1">
      <c r="A5" s="7"/>
      <c r="B5" s="8"/>
      <c r="C5" s="8"/>
      <c r="D5" s="9"/>
      <c r="E5" s="94" t="s">
        <v>3</v>
      </c>
      <c r="F5" s="95"/>
      <c r="G5" s="95"/>
      <c r="H5" s="95"/>
      <c r="I5" s="96"/>
    </row>
    <row r="6" spans="1:9" ht="12.75">
      <c r="A6" s="1"/>
      <c r="B6" s="2"/>
      <c r="C6" s="2"/>
      <c r="D6" s="3"/>
      <c r="E6" s="25" t="s">
        <v>6</v>
      </c>
      <c r="F6" s="26" t="s">
        <v>4</v>
      </c>
      <c r="G6" s="64" t="s">
        <v>3</v>
      </c>
      <c r="H6" s="107" t="s">
        <v>5</v>
      </c>
      <c r="I6" s="104"/>
    </row>
    <row r="7" spans="1:9" ht="13.5" thickBot="1">
      <c r="A7" s="10" t="s">
        <v>10</v>
      </c>
      <c r="B7" s="11"/>
      <c r="C7" s="11"/>
      <c r="D7" s="12"/>
      <c r="E7" s="27">
        <v>3703</v>
      </c>
      <c r="F7" s="28">
        <v>3704</v>
      </c>
      <c r="G7" s="65" t="s">
        <v>6</v>
      </c>
      <c r="H7" s="108">
        <v>3705</v>
      </c>
      <c r="I7" s="105" t="s">
        <v>2</v>
      </c>
    </row>
    <row r="8" spans="1:9" ht="16.5" thickBot="1">
      <c r="A8" s="34" t="s">
        <v>0</v>
      </c>
      <c r="B8" s="33"/>
      <c r="C8" s="31"/>
      <c r="D8" s="32"/>
      <c r="E8" s="76">
        <v>-718763.37</v>
      </c>
      <c r="F8" s="77">
        <v>97098.85</v>
      </c>
      <c r="G8" s="97">
        <f>+E8+F8</f>
        <v>-621664.52</v>
      </c>
      <c r="H8" s="109">
        <v>-429397.72</v>
      </c>
      <c r="I8" s="78">
        <f>+G8+H8</f>
        <v>-1051062.24</v>
      </c>
    </row>
    <row r="9" spans="1:9" ht="13.5" thickBot="1">
      <c r="A9" s="1"/>
      <c r="B9" s="2"/>
      <c r="C9" s="2"/>
      <c r="D9" s="3"/>
      <c r="E9" s="72"/>
      <c r="F9" s="79"/>
      <c r="G9" s="98"/>
      <c r="H9" s="110"/>
      <c r="I9" s="80"/>
    </row>
    <row r="10" spans="1:9" ht="16.5" thickBot="1">
      <c r="A10" s="34" t="s">
        <v>14</v>
      </c>
      <c r="B10" s="31"/>
      <c r="C10" s="31"/>
      <c r="D10" s="32"/>
      <c r="E10" s="72"/>
      <c r="F10" s="79"/>
      <c r="G10" s="98"/>
      <c r="H10" s="110"/>
      <c r="I10" s="80"/>
    </row>
    <row r="11" spans="1:9" ht="13.5" thickBot="1">
      <c r="A11" s="18"/>
      <c r="B11" s="14" t="s">
        <v>7</v>
      </c>
      <c r="C11" s="15"/>
      <c r="D11" s="16"/>
      <c r="E11" s="72"/>
      <c r="F11" s="79"/>
      <c r="G11" s="98"/>
      <c r="H11" s="110"/>
      <c r="I11" s="80"/>
    </row>
    <row r="12" spans="1:9" ht="12.75">
      <c r="A12" s="19"/>
      <c r="B12" s="20"/>
      <c r="C12" s="20" t="s">
        <v>28</v>
      </c>
      <c r="D12" s="21"/>
      <c r="E12" s="81">
        <f>4769378.19+5026066.96-5015330.96</f>
        <v>4780114.19</v>
      </c>
      <c r="F12" s="82">
        <f>1371072.15-996.14+1126578.11-1124123.24</f>
        <v>1372530.8800000001</v>
      </c>
      <c r="G12" s="99">
        <f aca="true" t="shared" si="0" ref="G12:G18">+E12+F12</f>
        <v>6152645.07</v>
      </c>
      <c r="H12" s="111">
        <v>364864</v>
      </c>
      <c r="I12" s="83">
        <f>+G12+H12</f>
        <v>6517509.07</v>
      </c>
    </row>
    <row r="13" spans="1:9" ht="12.75" hidden="1">
      <c r="A13" s="22"/>
      <c r="B13" s="23"/>
      <c r="C13" s="23" t="s">
        <v>11</v>
      </c>
      <c r="D13" s="24"/>
      <c r="E13" s="84"/>
      <c r="F13" s="85"/>
      <c r="G13" s="67">
        <f t="shared" si="0"/>
        <v>0</v>
      </c>
      <c r="H13" s="112"/>
      <c r="I13" s="86">
        <f>+G13+H13</f>
        <v>0</v>
      </c>
    </row>
    <row r="14" spans="1:9" ht="12.75" hidden="1">
      <c r="A14" s="22"/>
      <c r="B14" s="23"/>
      <c r="C14" s="23" t="s">
        <v>12</v>
      </c>
      <c r="D14" s="24"/>
      <c r="E14" s="84"/>
      <c r="F14" s="85"/>
      <c r="G14" s="67">
        <f t="shared" si="0"/>
        <v>0</v>
      </c>
      <c r="H14" s="112"/>
      <c r="I14" s="86">
        <f>+G14+H14</f>
        <v>0</v>
      </c>
    </row>
    <row r="15" spans="1:9" ht="12.75">
      <c r="A15" s="22"/>
      <c r="B15" s="23"/>
      <c r="C15" s="30" t="s">
        <v>30</v>
      </c>
      <c r="D15" s="24"/>
      <c r="E15" s="84"/>
      <c r="F15" s="85"/>
      <c r="G15" s="67">
        <f t="shared" si="0"/>
        <v>0</v>
      </c>
      <c r="H15" s="112"/>
      <c r="I15" s="86">
        <f>+G15+H15</f>
        <v>0</v>
      </c>
    </row>
    <row r="16" spans="1:9" ht="12.75">
      <c r="A16" s="22"/>
      <c r="B16" s="23"/>
      <c r="C16" s="30" t="s">
        <v>27</v>
      </c>
      <c r="D16" s="24"/>
      <c r="E16" s="49">
        <v>245952.77</v>
      </c>
      <c r="F16" s="50">
        <v>-245952.77</v>
      </c>
      <c r="G16" s="67">
        <f t="shared" si="0"/>
        <v>0</v>
      </c>
      <c r="H16" s="112"/>
      <c r="I16" s="86">
        <f>+G16+H16</f>
        <v>0</v>
      </c>
    </row>
    <row r="17" spans="1:9" ht="12.75">
      <c r="A17" s="39"/>
      <c r="B17" s="40"/>
      <c r="C17" s="41"/>
      <c r="D17" s="42" t="s">
        <v>13</v>
      </c>
      <c r="E17" s="51">
        <f>SUM(E12:E16)</f>
        <v>5026066.96</v>
      </c>
      <c r="F17" s="52">
        <f>SUM(F12:F16)</f>
        <v>1126578.11</v>
      </c>
      <c r="G17" s="67">
        <f t="shared" si="0"/>
        <v>6152645.07</v>
      </c>
      <c r="H17" s="113">
        <f>SUM(H12:H16)</f>
        <v>364864</v>
      </c>
      <c r="I17" s="106">
        <f>SUM(I12:I16)</f>
        <v>6517509.07</v>
      </c>
    </row>
    <row r="18" spans="1:9" ht="13.5" thickBot="1">
      <c r="A18" s="4"/>
      <c r="B18" s="11" t="s">
        <v>29</v>
      </c>
      <c r="C18" s="17"/>
      <c r="D18" s="6"/>
      <c r="E18" s="87"/>
      <c r="F18" s="88"/>
      <c r="G18" s="100">
        <f t="shared" si="0"/>
        <v>0</v>
      </c>
      <c r="H18" s="114"/>
      <c r="I18" s="89"/>
    </row>
    <row r="19" spans="1:9" ht="12.75">
      <c r="A19" s="7"/>
      <c r="B19" s="8"/>
      <c r="C19" s="8"/>
      <c r="D19" s="9"/>
      <c r="E19" s="90"/>
      <c r="F19" s="91"/>
      <c r="G19" s="101"/>
      <c r="H19" s="115"/>
      <c r="I19" s="92"/>
    </row>
    <row r="20" spans="1:9" ht="13.5" thickBot="1">
      <c r="A20" s="10"/>
      <c r="B20" s="11"/>
      <c r="C20" s="11"/>
      <c r="D20" s="12" t="s">
        <v>15</v>
      </c>
      <c r="E20" s="53">
        <f>+E17+E18</f>
        <v>5026066.96</v>
      </c>
      <c r="F20" s="54">
        <f>+F17+F18</f>
        <v>1126578.11</v>
      </c>
      <c r="G20" s="100">
        <f>+G17+G18</f>
        <v>6152645.07</v>
      </c>
      <c r="H20" s="116">
        <f>+H17+H18</f>
        <v>364864</v>
      </c>
      <c r="I20" s="55">
        <f>+I17+I18</f>
        <v>6517509.07</v>
      </c>
    </row>
    <row r="21" spans="1:9" ht="13.5" thickBot="1">
      <c r="A21" s="1"/>
      <c r="B21" s="2"/>
      <c r="C21" s="2"/>
      <c r="D21" s="3"/>
      <c r="E21" s="72"/>
      <c r="F21" s="79"/>
      <c r="G21" s="98"/>
      <c r="H21" s="110"/>
      <c r="I21" s="80"/>
    </row>
    <row r="22" spans="1:9" ht="16.5" thickBot="1">
      <c r="A22" s="34" t="s">
        <v>18</v>
      </c>
      <c r="B22" s="31"/>
      <c r="C22" s="31"/>
      <c r="D22" s="32"/>
      <c r="E22" s="72"/>
      <c r="F22" s="79"/>
      <c r="G22" s="98"/>
      <c r="H22" s="110"/>
      <c r="I22" s="80"/>
    </row>
    <row r="23" spans="1:9" ht="13.5" thickBot="1">
      <c r="A23" s="18"/>
      <c r="B23" s="14" t="s">
        <v>1</v>
      </c>
      <c r="C23" s="15"/>
      <c r="D23" s="16"/>
      <c r="E23" s="72"/>
      <c r="F23" s="79"/>
      <c r="G23" s="98"/>
      <c r="H23" s="110"/>
      <c r="I23" s="80"/>
    </row>
    <row r="24" spans="1:9" ht="12.75">
      <c r="A24" s="19"/>
      <c r="B24" s="20"/>
      <c r="C24" s="20" t="s">
        <v>16</v>
      </c>
      <c r="D24" s="21"/>
      <c r="E24" s="81">
        <f>580709.34+74059.7+15579.49+737557.68+174533.84+483155.55</f>
        <v>2065595.6</v>
      </c>
      <c r="F24" s="82">
        <f>683.5+2483.6+362110.41+97209.56+60790.28</f>
        <v>523277.35</v>
      </c>
      <c r="G24" s="99">
        <f aca="true" t="shared" si="1" ref="G24:G31">+E24+F24</f>
        <v>2588872.95</v>
      </c>
      <c r="H24" s="111"/>
      <c r="I24" s="83">
        <f aca="true" t="shared" si="2" ref="I24:I31">+G24+H24</f>
        <v>2588872.95</v>
      </c>
    </row>
    <row r="25" spans="1:9" ht="12.75">
      <c r="A25" s="19"/>
      <c r="B25" s="20"/>
      <c r="C25" s="20" t="s">
        <v>23</v>
      </c>
      <c r="D25" s="21"/>
      <c r="E25" s="81">
        <v>829898.3</v>
      </c>
      <c r="F25" s="82">
        <v>189815.02</v>
      </c>
      <c r="G25" s="99">
        <f t="shared" si="1"/>
        <v>1019713.3200000001</v>
      </c>
      <c r="H25" s="111"/>
      <c r="I25" s="83">
        <f t="shared" si="2"/>
        <v>1019713.3200000001</v>
      </c>
    </row>
    <row r="26" spans="1:9" ht="12.75">
      <c r="A26" s="19"/>
      <c r="B26" s="20"/>
      <c r="C26" s="20" t="s">
        <v>19</v>
      </c>
      <c r="D26" s="21"/>
      <c r="E26" s="81">
        <v>35069.87</v>
      </c>
      <c r="F26" s="82">
        <v>931.52</v>
      </c>
      <c r="G26" s="99">
        <f t="shared" si="1"/>
        <v>36001.39</v>
      </c>
      <c r="H26" s="111"/>
      <c r="I26" s="83">
        <f t="shared" si="2"/>
        <v>36001.39</v>
      </c>
    </row>
    <row r="27" spans="1:9" ht="12.75">
      <c r="A27" s="19"/>
      <c r="B27" s="20"/>
      <c r="C27" s="20" t="s">
        <v>25</v>
      </c>
      <c r="D27" s="21"/>
      <c r="E27" s="81">
        <f>57225.36+96383.8</f>
        <v>153609.16</v>
      </c>
      <c r="F27" s="82">
        <v>12242.53</v>
      </c>
      <c r="G27" s="99">
        <f t="shared" si="1"/>
        <v>165851.69</v>
      </c>
      <c r="H27" s="111"/>
      <c r="I27" s="83">
        <f t="shared" si="2"/>
        <v>165851.69</v>
      </c>
    </row>
    <row r="28" spans="1:9" ht="12.75">
      <c r="A28" s="22"/>
      <c r="B28" s="23"/>
      <c r="C28" s="23" t="s">
        <v>20</v>
      </c>
      <c r="D28" s="24"/>
      <c r="E28" s="84">
        <v>11752.92</v>
      </c>
      <c r="F28" s="85"/>
      <c r="G28" s="99">
        <f t="shared" si="1"/>
        <v>11752.92</v>
      </c>
      <c r="H28" s="112"/>
      <c r="I28" s="83">
        <f t="shared" si="2"/>
        <v>11752.92</v>
      </c>
    </row>
    <row r="29" spans="1:9" ht="12.75">
      <c r="A29" s="22"/>
      <c r="B29" s="23"/>
      <c r="C29" s="23" t="s">
        <v>12</v>
      </c>
      <c r="D29" s="24"/>
      <c r="E29" s="84">
        <f>4566329.93-3183102.45</f>
        <v>1383227.4799999995</v>
      </c>
      <c r="F29" s="85">
        <f>1219672.96-1059983</f>
        <v>159689.95999999996</v>
      </c>
      <c r="G29" s="99">
        <f t="shared" si="1"/>
        <v>1542917.4399999995</v>
      </c>
      <c r="H29" s="112"/>
      <c r="I29" s="83">
        <f t="shared" si="2"/>
        <v>1542917.4399999995</v>
      </c>
    </row>
    <row r="30" spans="1:9" ht="12.75">
      <c r="A30" s="22"/>
      <c r="B30" s="23"/>
      <c r="C30" s="23" t="s">
        <v>31</v>
      </c>
      <c r="D30" s="24"/>
      <c r="E30" s="84"/>
      <c r="F30" s="85">
        <v>333716.58</v>
      </c>
      <c r="G30" s="99">
        <f t="shared" si="1"/>
        <v>333716.58</v>
      </c>
      <c r="H30" s="112"/>
      <c r="I30" s="83">
        <f t="shared" si="2"/>
        <v>333716.58</v>
      </c>
    </row>
    <row r="31" spans="1:9" ht="12.75">
      <c r="A31" s="22"/>
      <c r="B31" s="23"/>
      <c r="C31" s="23" t="s">
        <v>24</v>
      </c>
      <c r="D31" s="24"/>
      <c r="E31" s="84">
        <v>87176.6</v>
      </c>
      <c r="F31" s="85"/>
      <c r="G31" s="99">
        <f t="shared" si="1"/>
        <v>87176.6</v>
      </c>
      <c r="H31" s="117">
        <v>469038.85</v>
      </c>
      <c r="I31" s="83">
        <f t="shared" si="2"/>
        <v>556215.45</v>
      </c>
    </row>
    <row r="32" spans="1:9" ht="12.75">
      <c r="A32" s="19"/>
      <c r="B32" s="20"/>
      <c r="C32" s="20"/>
      <c r="D32" s="21"/>
      <c r="E32" s="81"/>
      <c r="F32" s="82"/>
      <c r="G32" s="99"/>
      <c r="H32" s="111"/>
      <c r="I32" s="83"/>
    </row>
    <row r="33" spans="1:9" ht="13.5" thickBot="1">
      <c r="A33" s="10"/>
      <c r="B33" s="11"/>
      <c r="C33" s="11"/>
      <c r="D33" s="12" t="s">
        <v>17</v>
      </c>
      <c r="E33" s="53">
        <f>SUM(E24:E32)</f>
        <v>4566329.93</v>
      </c>
      <c r="F33" s="56">
        <f>SUM(F24:F32)</f>
        <v>1219672.96</v>
      </c>
      <c r="G33" s="68">
        <f>SUM(G24:G32)</f>
        <v>5786002.89</v>
      </c>
      <c r="H33" s="116">
        <f>SUM(H24:H32)</f>
        <v>469038.85</v>
      </c>
      <c r="I33" s="55">
        <f>SUM(I24:I32)</f>
        <v>6255041.74</v>
      </c>
    </row>
    <row r="34" spans="1:9" ht="12.75">
      <c r="A34" s="37"/>
      <c r="B34" s="13"/>
      <c r="C34" s="13"/>
      <c r="D34" s="38"/>
      <c r="E34" s="102"/>
      <c r="F34" s="57"/>
      <c r="G34" s="66"/>
      <c r="H34" s="118"/>
      <c r="I34" s="58"/>
    </row>
    <row r="35" spans="1:9" ht="12.75">
      <c r="A35" s="46"/>
      <c r="B35" s="47" t="s">
        <v>21</v>
      </c>
      <c r="C35" s="47"/>
      <c r="D35" s="48"/>
      <c r="E35" s="103">
        <v>42363.26</v>
      </c>
      <c r="F35" s="59">
        <v>4004</v>
      </c>
      <c r="G35" s="99">
        <f>+E35+F35</f>
        <v>46367.26</v>
      </c>
      <c r="H35" s="111"/>
      <c r="I35" s="83">
        <f>+G35+H35</f>
        <v>46367.26</v>
      </c>
    </row>
    <row r="36" spans="1:9" ht="12.75">
      <c r="A36" s="37"/>
      <c r="B36" s="13"/>
      <c r="C36" s="13"/>
      <c r="D36" s="38"/>
      <c r="E36" s="102"/>
      <c r="F36" s="57"/>
      <c r="G36" s="66"/>
      <c r="H36" s="118"/>
      <c r="I36" s="58"/>
    </row>
    <row r="37" spans="1:9" ht="13.5" thickBot="1">
      <c r="A37" s="10"/>
      <c r="B37" s="11"/>
      <c r="C37" s="11"/>
      <c r="D37" s="12" t="s">
        <v>22</v>
      </c>
      <c r="E37" s="53">
        <f>+E33+E35</f>
        <v>4608693.1899999995</v>
      </c>
      <c r="F37" s="56">
        <f>+F33+F35</f>
        <v>1223676.96</v>
      </c>
      <c r="G37" s="68">
        <f>+G33+G35</f>
        <v>5832370.149999999</v>
      </c>
      <c r="H37" s="116">
        <f>+H33+H35</f>
        <v>469038.85</v>
      </c>
      <c r="I37" s="55">
        <f>+I33+I35</f>
        <v>6301409</v>
      </c>
    </row>
    <row r="38" spans="1:9" ht="13.5" thickBot="1">
      <c r="A38" s="37"/>
      <c r="B38" s="13"/>
      <c r="C38" s="13"/>
      <c r="D38" s="38"/>
      <c r="E38" s="102"/>
      <c r="F38" s="60"/>
      <c r="G38" s="98"/>
      <c r="H38" s="118"/>
      <c r="I38" s="58"/>
    </row>
    <row r="39" spans="1:9" ht="16.5" thickBot="1">
      <c r="A39" s="34" t="s">
        <v>32</v>
      </c>
      <c r="B39" s="35"/>
      <c r="C39" s="35"/>
      <c r="D39" s="36"/>
      <c r="E39" s="53">
        <f>+E8+E20-E37</f>
        <v>-301389.5999999996</v>
      </c>
      <c r="F39" s="54">
        <f>+F8+F20-F37</f>
        <v>0</v>
      </c>
      <c r="G39" s="100">
        <f>+G8+G20-G37</f>
        <v>-301389.5999999987</v>
      </c>
      <c r="H39" s="116">
        <f>+H8+H20-H37</f>
        <v>-533572.57</v>
      </c>
      <c r="I39" s="55">
        <f>+I8+I20-I37</f>
        <v>-834962.1699999999</v>
      </c>
    </row>
    <row r="40" spans="1:9" ht="16.5" thickBot="1">
      <c r="A40" s="43" t="s">
        <v>26</v>
      </c>
      <c r="B40" s="44"/>
      <c r="C40" s="44"/>
      <c r="D40" s="45"/>
      <c r="E40" s="62"/>
      <c r="F40" s="63"/>
      <c r="G40" s="61">
        <f>+G39-G8</f>
        <v>320274.9200000013</v>
      </c>
      <c r="H40" s="61">
        <f>+H39-H8</f>
        <v>-104174.84999999998</v>
      </c>
      <c r="I40" s="93">
        <f>+I39-I8</f>
        <v>216100.07000000007</v>
      </c>
    </row>
  </sheetData>
  <sheetProtection/>
  <mergeCells count="1">
    <mergeCell ref="E5:I5"/>
  </mergeCells>
  <printOptions headings="1"/>
  <pageMargins left="0.5" right="0.25" top="1" bottom="0.5" header="0.5" footer="0.5"/>
  <pageSetup horizontalDpi="600" verticalDpi="600" orientation="portrait" scale="85" r:id="rId1"/>
  <headerFooter alignWithMargins="0">
    <oddHeader>&amp;R&amp;D    &amp;T</oddHeader>
    <oddFooter>&amp;C&amp;A&amp;R&amp;F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tom.martin</dc:creator>
  <cp:keywords/>
  <dc:description/>
  <cp:lastModifiedBy>tom.martin</cp:lastModifiedBy>
  <cp:lastPrinted>2011-06-07T19:50:14Z</cp:lastPrinted>
  <dcterms:created xsi:type="dcterms:W3CDTF">2010-07-19T10:22:04Z</dcterms:created>
  <dcterms:modified xsi:type="dcterms:W3CDTF">2011-06-07T19:50:17Z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1800131763</vt:i4>
  </property>
  <property fmtid="{D5CDD505-2E9C-101B-9397-08002B2CF9AE}" pid="3" name="_EmailSubject">
    <vt:lpwstr>Cannon Mt. Questions</vt:lpwstr>
  </property>
  <property fmtid="{D5CDD505-2E9C-101B-9397-08002B2CF9AE}" pid="4" name="_AuthorEmail">
    <vt:lpwstr>tom.martin@dred.state.nh.us</vt:lpwstr>
  </property>
  <property fmtid="{D5CDD505-2E9C-101B-9397-08002B2CF9AE}" pid="5" name="_AuthorEmailDisplayName">
    <vt:lpwstr>Tom Martin</vt:lpwstr>
  </property>
  <property fmtid="{D5CDD505-2E9C-101B-9397-08002B2CF9AE}" pid="6" name="_PreviousAdHocReviewCycleID">
    <vt:i4>-52329463</vt:i4>
  </property>
</Properties>
</file>